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<sst xmlns="http://schemas.openxmlformats.org/spreadsheetml/2006/main" count="304" uniqueCount="148">
  <si>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</si>
  <si>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</si>
  <si>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</si>
  <si>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</si>
  <si>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</si>
  <si>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</si>
  <si>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</si>
  <si>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Муниципальное учреждение "Администрация Ново-Атагинского сельского поселения" Шалинского муниципального района Чеченской Республики</t>
  </si>
  <si>
    <t xml:space="preserve">по ОКПО </t>
  </si>
  <si>
    <t xml:space="preserve">Глава по БК </t>
  </si>
  <si>
    <t/>
  </si>
  <si>
    <t>781</t>
  </si>
  <si>
    <t>Наименование публично-правового образования</t>
  </si>
  <si>
    <t>бюджет Ново-Атагинского сельского поселения</t>
  </si>
  <si>
    <t xml:space="preserve">по ОКТМО </t>
  </si>
  <si>
    <t>96237828001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</si>
  <si>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</si>
  <si>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</si>
  <si>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</si>
  <si>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</si>
  <si>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</si>
  <si>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</si>
  <si>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</si>
  <si>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</si>
  <si>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</si>
  <si>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</si>
  <si>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</si>
  <si>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</si>
  <si>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</si>
  <si>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</si>
  <si>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</si>
  <si>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</si>
  <si>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</si>
  <si>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</si>
  <si>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</si>
  <si>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</si>
  <si>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</si>
  <si>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</si>
  <si>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</si>
  <si>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</si>
  <si>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</si>
  <si>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</si>
  <si>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</si>
  <si>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</si>
  <si>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</si>
  <si>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</si>
  <si>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</si>
  <si>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</si>
  <si>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</si>
  <si>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</si>
  <si>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</si>
  <si>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</si>
  <si>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</si>
  <si>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</si>
  <si>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</si>
  <si>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</si>
  <si>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</si>
  <si>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</si>
  <si>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781 11105025 10 0000 120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</si>
  <si>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</si>
  <si>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781 11406025 10 0000 430</t>
  </si>
  <si>
    <t>Дотации бюджетам сельских поселений на выравнивание бюджетной обеспеченности</t>
  </si>
  <si>
    <t>781 20215001 10 0000 150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</si>
  <si>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</si>
  <si>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781 20235118 10 0000 150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</si>
  <si>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</si>
  <si>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781 20245160 10 0000 150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</si>
  <si>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</si>
  <si>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</si>
  <si>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</si>
  <si>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</si>
  <si>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</si>
  <si>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</si>
  <si>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</si>
  <si>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781 0104 0020004011 121</t>
  </si>
  <si>
    <t>211</t>
  </si>
  <si>
    <t>Начисления на выплаты по оплате труда</t>
  </si>
  <si>
    <t>781 0104 0020004011 129</t>
  </si>
  <si>
    <t>213</t>
  </si>
  <si>
    <t>Коммунальные услуги</t>
  </si>
  <si>
    <t>781 0104 0020004014 244</t>
  </si>
  <si>
    <t>223</t>
  </si>
  <si>
    <t>Прочие работы, услуги</t>
  </si>
  <si>
    <t>781 0104 0020004019 242</t>
  </si>
  <si>
    <t>226</t>
  </si>
  <si>
    <t>Работы, услуги по содержанию имущества</t>
  </si>
  <si>
    <t>781 0104 0020004019 244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</si>
  <si>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</si>
  <si>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</si>
  <si>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</si>
  <si>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</si>
  <si>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</si>
  <si>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</si>
  <si>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</si>
  <si>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Штрафы за нарушение законодательства о налогах и сборах, законодательства о страховых взносах</t>
  </si>
  <si>
    <t>781 0104 0020004019 853</t>
  </si>
  <si>
    <t>292</t>
  </si>
  <si>
    <t>781 0104 0020008011 121</t>
  </si>
  <si>
    <t>781 0104 0020008011 129</t>
  </si>
  <si>
    <t>Иные выплаты текущего характера физическим лицам</t>
  </si>
  <si>
    <t>781 0111 0700005020 870</t>
  </si>
  <si>
    <t>296</t>
  </si>
  <si>
    <t>781 0203 0010036001 121</t>
  </si>
  <si>
    <t>781 0203 0010036001 129</t>
  </si>
  <si>
    <t>781 0203 0010036004 244</t>
  </si>
  <si>
    <t>Транспортные услуги</t>
  </si>
  <si>
    <t>781 0203 0010036009 122</t>
  </si>
  <si>
    <t>222</t>
  </si>
  <si>
    <t>Услуги связи</t>
  </si>
  <si>
    <t>781 0203 0010036009 242</t>
  </si>
  <si>
    <t>221</t>
  </si>
  <si>
    <t>Арендная плата за пользование имуществом (за исключением земельных участков и других обособленных природных объектов)</t>
  </si>
  <si>
    <t>781 0203 0010036009 244</t>
  </si>
  <si>
    <t>224</t>
  </si>
  <si>
    <t>781 0503 6000001004 244</t>
  </si>
  <si>
    <t>781 0503 6000003000 244</t>
  </si>
  <si>
    <t>781 0503 6000005000 244</t>
  </si>
  <si>
    <t>Перечисления другим бюджетам бюджетной системы Российской Федерации</t>
  </si>
  <si>
    <t>781 0801 5170008000 530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</si>
  <si>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</si>
  <si>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</si>
  <si>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</si>
  <si>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</si>
  <si>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</si>
  <si>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</si>
  <si>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</si>
  <si>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</si>
  <si>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</si>
  <si>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</si>
  <si>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</si>
  <si>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</si>
  <si>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</si>
  <si>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</si>
  <si>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</si>
  <si>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</si>
  <si>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</si>
  <si>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781 01050201 10 0000 510</t>
  </si>
  <si>
    <t xml:space="preserve">     уменьшение остатков средств</t>
  </si>
  <si>
    <t>720</t>
  </si>
  <si>
    <t>781 01050201 10 0000 610</t>
  </si>
  <si>
    <t>Исполнитель:</t>
  </si>
  <si>
    <t>Главный специалист -эксперт</t>
  </si>
  <si>
    <t>Ибрагимова Д. М.</t>
  </si>
  <si>
    <t>(должность)</t>
  </si>
  <si>
    <t>(подпись)</t>
  </si>
  <si>
    <t>(расшифровка подписи)</t>
  </si>
  <si>
    <t xml:space="preserve">   10 апреля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</si>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</sst>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25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43922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11</v>
      </c>
    </row>
    <row r="6" spans="1:29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14</v>
      </c>
      <c r="Z6" s="4"/>
      <c r="AA6" s="4"/>
      <c r="AB6" s="4"/>
      <c r="AC6" s="9" t="s">
        <v>15</v>
      </c>
    </row>
    <row r="7" spans="1:29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20</v>
      </c>
      <c r="Y8" s="4"/>
      <c r="Z8" s="4"/>
      <c r="AA8" s="4"/>
      <c r="AB8" s="4"/>
      <c r="AC8" s="11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7145383</f>
        <v>7145383</v>
      </c>
      <c r="T12" s="21"/>
      <c r="U12" s="21"/>
      <c r="V12" s="21">
        <f>1413603.83</f>
        <v>1413603.83</v>
      </c>
      <c r="W12" s="21"/>
      <c r="X12" s="21"/>
      <c r="Y12" s="21"/>
      <c r="Z12" s="21"/>
      <c r="AA12" s="22">
        <f>5731779.17</f>
        <v>5731779.17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162700</f>
        <v>162700</v>
      </c>
      <c r="T13" s="25"/>
      <c r="U13" s="25"/>
      <c r="V13" s="25">
        <f>60088.39</f>
        <v>60088.39</v>
      </c>
      <c r="W13" s="25"/>
      <c r="X13" s="25"/>
      <c r="Y13" s="25"/>
      <c r="Z13" s="25"/>
      <c r="AA13" s="26">
        <f>102611.61</f>
        <v>102611.61</v>
      </c>
      <c r="AB13" s="26"/>
      <c r="AC13" s="26"/>
    </row>
    <row r="14" spans="1:29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7" t="s">
        <v>42</v>
      </c>
      <c r="T14" s="27"/>
      <c r="U14" s="27"/>
      <c r="V14" s="25">
        <f>1.51</f>
        <v>1.51</v>
      </c>
      <c r="W14" s="25"/>
      <c r="X14" s="25"/>
      <c r="Y14" s="25"/>
      <c r="Z14" s="25"/>
      <c r="AA14" s="28" t="s">
        <v>42</v>
      </c>
      <c r="AB14" s="28"/>
      <c r="AC14" s="28"/>
    </row>
    <row r="15" spans="1:29" s="1" customFormat="1" ht="24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44</v>
      </c>
      <c r="Q15" s="24"/>
      <c r="R15" s="24"/>
      <c r="S15" s="27" t="s">
        <v>42</v>
      </c>
      <c r="T15" s="27"/>
      <c r="U15" s="27"/>
      <c r="V15" s="25">
        <f>705.68</f>
        <v>705.68</v>
      </c>
      <c r="W15" s="25"/>
      <c r="X15" s="25"/>
      <c r="Y15" s="25"/>
      <c r="Z15" s="25"/>
      <c r="AA15" s="28" t="s">
        <v>42</v>
      </c>
      <c r="AB15" s="28"/>
      <c r="AC15" s="28"/>
    </row>
    <row r="16" spans="1:29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46</v>
      </c>
      <c r="Q16" s="24"/>
      <c r="R16" s="24"/>
      <c r="S16" s="25">
        <f>80500</f>
        <v>80500</v>
      </c>
      <c r="T16" s="25"/>
      <c r="U16" s="25"/>
      <c r="V16" s="25">
        <f>160126.72</f>
        <v>160126.72</v>
      </c>
      <c r="W16" s="25"/>
      <c r="X16" s="25"/>
      <c r="Y16" s="25"/>
      <c r="Z16" s="25"/>
      <c r="AA16" s="28" t="s">
        <v>42</v>
      </c>
      <c r="AB16" s="28"/>
      <c r="AC16" s="28"/>
    </row>
    <row r="17" spans="1:29" s="1" customFormat="1" ht="33.7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10400</f>
        <v>10400</v>
      </c>
      <c r="T17" s="25"/>
      <c r="U17" s="25"/>
      <c r="V17" s="27" t="s">
        <v>42</v>
      </c>
      <c r="W17" s="27"/>
      <c r="X17" s="27"/>
      <c r="Y17" s="27"/>
      <c r="Z17" s="27"/>
      <c r="AA17" s="26">
        <f>10400</f>
        <v>10400</v>
      </c>
      <c r="AB17" s="26"/>
      <c r="AC17" s="26"/>
    </row>
    <row r="18" spans="1:29" s="1" customFormat="1" ht="13.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50</v>
      </c>
      <c r="Q18" s="24"/>
      <c r="R18" s="24"/>
      <c r="S18" s="25">
        <f>10200</f>
        <v>10200</v>
      </c>
      <c r="T18" s="25"/>
      <c r="U18" s="25"/>
      <c r="V18" s="25">
        <f>1387.47</f>
        <v>1387.47</v>
      </c>
      <c r="W18" s="25"/>
      <c r="X18" s="25"/>
      <c r="Y18" s="25"/>
      <c r="Z18" s="25"/>
      <c r="AA18" s="26">
        <f>8812.53</f>
        <v>8812.53</v>
      </c>
      <c r="AB18" s="26"/>
      <c r="AC18" s="26"/>
    </row>
    <row r="19" spans="1:29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52</v>
      </c>
      <c r="Q19" s="24"/>
      <c r="R19" s="24"/>
      <c r="S19" s="25">
        <f>169800</f>
        <v>169800</v>
      </c>
      <c r="T19" s="25"/>
      <c r="U19" s="25"/>
      <c r="V19" s="25">
        <f>28780.77</f>
        <v>28780.77</v>
      </c>
      <c r="W19" s="25"/>
      <c r="X19" s="25"/>
      <c r="Y19" s="25"/>
      <c r="Z19" s="25"/>
      <c r="AA19" s="26">
        <f>141019.23</f>
        <v>141019.23</v>
      </c>
      <c r="AB19" s="26"/>
      <c r="AC19" s="26"/>
    </row>
    <row r="20" spans="1:29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54</v>
      </c>
      <c r="Q20" s="24"/>
      <c r="R20" s="24"/>
      <c r="S20" s="25">
        <f>104800</f>
        <v>104800</v>
      </c>
      <c r="T20" s="25"/>
      <c r="U20" s="25"/>
      <c r="V20" s="27" t="s">
        <v>42</v>
      </c>
      <c r="W20" s="27"/>
      <c r="X20" s="27"/>
      <c r="Y20" s="27"/>
      <c r="Z20" s="27"/>
      <c r="AA20" s="26">
        <f>104800</f>
        <v>104800</v>
      </c>
      <c r="AB20" s="26"/>
      <c r="AC20" s="26"/>
    </row>
    <row r="21" spans="1:29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56</v>
      </c>
      <c r="Q21" s="24"/>
      <c r="R21" s="24"/>
      <c r="S21" s="25">
        <f>277300</f>
        <v>277300</v>
      </c>
      <c r="T21" s="25"/>
      <c r="U21" s="25"/>
      <c r="V21" s="25">
        <f>37387.46</f>
        <v>37387.46</v>
      </c>
      <c r="W21" s="25"/>
      <c r="X21" s="25"/>
      <c r="Y21" s="25"/>
      <c r="Z21" s="25"/>
      <c r="AA21" s="26">
        <f>239912.54</f>
        <v>239912.54</v>
      </c>
      <c r="AB21" s="26"/>
      <c r="AC21" s="26"/>
    </row>
    <row r="22" spans="1:29" s="1" customFormat="1" ht="4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58</v>
      </c>
      <c r="Q22" s="24"/>
      <c r="R22" s="24"/>
      <c r="S22" s="25">
        <f>826200</f>
        <v>826200</v>
      </c>
      <c r="T22" s="25"/>
      <c r="U22" s="25"/>
      <c r="V22" s="25">
        <f>231973.08</f>
        <v>231973.08</v>
      </c>
      <c r="W22" s="25"/>
      <c r="X22" s="25"/>
      <c r="Y22" s="25"/>
      <c r="Z22" s="25"/>
      <c r="AA22" s="26">
        <f>594226.92</f>
        <v>594226.92</v>
      </c>
      <c r="AB22" s="26"/>
      <c r="AC22" s="26"/>
    </row>
    <row r="23" spans="1:29" s="1" customFormat="1" ht="33.7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60</v>
      </c>
      <c r="Q23" s="24"/>
      <c r="R23" s="24"/>
      <c r="S23" s="25">
        <f>28800</f>
        <v>28800</v>
      </c>
      <c r="T23" s="25"/>
      <c r="U23" s="25"/>
      <c r="V23" s="27" t="s">
        <v>42</v>
      </c>
      <c r="W23" s="27"/>
      <c r="X23" s="27"/>
      <c r="Y23" s="27"/>
      <c r="Z23" s="27"/>
      <c r="AA23" s="26">
        <f>28800</f>
        <v>28800</v>
      </c>
      <c r="AB23" s="26"/>
      <c r="AC23" s="26"/>
    </row>
    <row r="24" spans="1:29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62</v>
      </c>
      <c r="Q24" s="24"/>
      <c r="R24" s="24"/>
      <c r="S24" s="25">
        <f>5046556</f>
        <v>5046556</v>
      </c>
      <c r="T24" s="25"/>
      <c r="U24" s="25"/>
      <c r="V24" s="25">
        <f>786121</f>
        <v>786121</v>
      </c>
      <c r="W24" s="25"/>
      <c r="X24" s="25"/>
      <c r="Y24" s="25"/>
      <c r="Z24" s="25"/>
      <c r="AA24" s="26">
        <f>4260435</f>
        <v>4260435</v>
      </c>
      <c r="AB24" s="26"/>
      <c r="AC24" s="26"/>
    </row>
    <row r="25" spans="1:29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64</v>
      </c>
      <c r="Q25" s="24"/>
      <c r="R25" s="24"/>
      <c r="S25" s="25">
        <f>214599</f>
        <v>214599</v>
      </c>
      <c r="T25" s="25"/>
      <c r="U25" s="25"/>
      <c r="V25" s="25">
        <f>53649.75</f>
        <v>53649.75</v>
      </c>
      <c r="W25" s="25"/>
      <c r="X25" s="25"/>
      <c r="Y25" s="25"/>
      <c r="Z25" s="25"/>
      <c r="AA25" s="26">
        <f>160949.25</f>
        <v>160949.25</v>
      </c>
      <c r="AB25" s="26"/>
      <c r="AC25" s="26"/>
    </row>
    <row r="26" spans="1:29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66</v>
      </c>
      <c r="Q26" s="24"/>
      <c r="R26" s="24"/>
      <c r="S26" s="25">
        <f>213528</f>
        <v>213528</v>
      </c>
      <c r="T26" s="25"/>
      <c r="U26" s="25"/>
      <c r="V26" s="25">
        <f>53382</f>
        <v>53382</v>
      </c>
      <c r="W26" s="25"/>
      <c r="X26" s="25"/>
      <c r="Y26" s="25"/>
      <c r="Z26" s="25"/>
      <c r="AA26" s="26">
        <f>160146</f>
        <v>160146</v>
      </c>
      <c r="AB26" s="26"/>
      <c r="AC26" s="26"/>
    </row>
    <row r="27" spans="1:29" s="1" customFormat="1" ht="13.5" customHeight="1">
      <c r="A27" s="29" t="s">
        <v>10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1" customFormat="1" ht="13.5" customHeight="1">
      <c r="A28" s="12" t="s">
        <v>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1" customFormat="1" ht="34.5" customHeight="1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 t="s">
        <v>24</v>
      </c>
      <c r="M29" s="13"/>
      <c r="N29" s="13"/>
      <c r="O29" s="13" t="s">
        <v>68</v>
      </c>
      <c r="P29" s="13"/>
      <c r="Q29" s="13"/>
      <c r="R29" s="14" t="s">
        <v>69</v>
      </c>
      <c r="S29" s="14"/>
      <c r="T29" s="14" t="s">
        <v>26</v>
      </c>
      <c r="U29" s="14"/>
      <c r="V29" s="14"/>
      <c r="W29" s="14" t="s">
        <v>27</v>
      </c>
      <c r="X29" s="14"/>
      <c r="Y29" s="14"/>
      <c r="Z29" s="14"/>
      <c r="AA29" s="14"/>
      <c r="AB29" s="15" t="s">
        <v>28</v>
      </c>
      <c r="AC29" s="15"/>
    </row>
    <row r="30" spans="1:29" s="1" customFormat="1" ht="13.5" customHeight="1">
      <c r="A30" s="16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30</v>
      </c>
      <c r="M30" s="16"/>
      <c r="N30" s="16"/>
      <c r="O30" s="16" t="s">
        <v>31</v>
      </c>
      <c r="P30" s="16"/>
      <c r="Q30" s="16"/>
      <c r="R30" s="17" t="s">
        <v>32</v>
      </c>
      <c r="S30" s="17"/>
      <c r="T30" s="17" t="s">
        <v>33</v>
      </c>
      <c r="U30" s="17"/>
      <c r="V30" s="17"/>
      <c r="W30" s="17" t="s">
        <v>34</v>
      </c>
      <c r="X30" s="17"/>
      <c r="Y30" s="17"/>
      <c r="Z30" s="17"/>
      <c r="AA30" s="17"/>
      <c r="AB30" s="18" t="s">
        <v>70</v>
      </c>
      <c r="AC30" s="18"/>
    </row>
    <row r="31" spans="1:29" s="1" customFormat="1" ht="13.5" customHeight="1">
      <c r="A31" s="19" t="s">
        <v>71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 t="s">
        <v>72</v>
      </c>
      <c r="M31" s="20"/>
      <c r="N31" s="20"/>
      <c r="O31" s="20" t="s">
        <v>37</v>
      </c>
      <c r="P31" s="20"/>
      <c r="Q31" s="20"/>
      <c r="R31" s="30" t="s">
        <v>37</v>
      </c>
      <c r="S31" s="30"/>
      <c r="T31" s="21">
        <f>7145383</f>
        <v>7145383</v>
      </c>
      <c r="U31" s="21"/>
      <c r="V31" s="21"/>
      <c r="W31" s="21">
        <f>1685992.11</f>
        <v>1685992.11</v>
      </c>
      <c r="X31" s="21"/>
      <c r="Y31" s="21"/>
      <c r="Z31" s="21"/>
      <c r="AA31" s="21"/>
      <c r="AB31" s="22">
        <f>5459390.89</f>
        <v>5459390.89</v>
      </c>
      <c r="AC31" s="22"/>
    </row>
    <row r="32" spans="1:29" s="1" customFormat="1" ht="13.5" customHeight="1">
      <c r="A32" s="31" t="s">
        <v>73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 t="s">
        <v>72</v>
      </c>
      <c r="M32" s="32"/>
      <c r="N32" s="32"/>
      <c r="O32" s="32" t="s">
        <v>74</v>
      </c>
      <c r="P32" s="32"/>
      <c r="Q32" s="32"/>
      <c r="R32" s="33" t="s">
        <v>75</v>
      </c>
      <c r="S32" s="33"/>
      <c r="T32" s="34">
        <f>2766667</f>
        <v>2766667</v>
      </c>
      <c r="U32" s="34"/>
      <c r="V32" s="34"/>
      <c r="W32" s="34">
        <f>774229.61</f>
        <v>774229.61</v>
      </c>
      <c r="X32" s="34"/>
      <c r="Y32" s="34"/>
      <c r="Z32" s="34"/>
      <c r="AA32" s="34"/>
      <c r="AB32" s="35">
        <f>1992437.39</f>
        <v>1992437.39</v>
      </c>
      <c r="AC32" s="35"/>
    </row>
    <row r="33" spans="1:29" s="1" customFormat="1" ht="13.5" customHeight="1">
      <c r="A33" s="31" t="s">
        <v>76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 t="s">
        <v>72</v>
      </c>
      <c r="M33" s="32"/>
      <c r="N33" s="32"/>
      <c r="O33" s="32" t="s">
        <v>77</v>
      </c>
      <c r="P33" s="32"/>
      <c r="Q33" s="32"/>
      <c r="R33" s="33" t="s">
        <v>78</v>
      </c>
      <c r="S33" s="33"/>
      <c r="T33" s="34">
        <f>835533</f>
        <v>835533</v>
      </c>
      <c r="U33" s="34"/>
      <c r="V33" s="34"/>
      <c r="W33" s="34">
        <f>244717.6</f>
        <v>244717.6</v>
      </c>
      <c r="X33" s="34"/>
      <c r="Y33" s="34"/>
      <c r="Z33" s="34"/>
      <c r="AA33" s="34"/>
      <c r="AB33" s="35">
        <f>590815.4</f>
        <v>590815.4</v>
      </c>
      <c r="AC33" s="35"/>
    </row>
    <row r="34" spans="1:29" s="1" customFormat="1" ht="13.5" customHeight="1">
      <c r="A34" s="31" t="s">
        <v>79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 t="s">
        <v>72</v>
      </c>
      <c r="M34" s="32"/>
      <c r="N34" s="32"/>
      <c r="O34" s="32" t="s">
        <v>80</v>
      </c>
      <c r="P34" s="32"/>
      <c r="Q34" s="32"/>
      <c r="R34" s="33" t="s">
        <v>81</v>
      </c>
      <c r="S34" s="33"/>
      <c r="T34" s="34">
        <f>67180</f>
        <v>67180</v>
      </c>
      <c r="U34" s="34"/>
      <c r="V34" s="34"/>
      <c r="W34" s="34">
        <f>31389.71</f>
        <v>31389.71</v>
      </c>
      <c r="X34" s="34"/>
      <c r="Y34" s="34"/>
      <c r="Z34" s="34"/>
      <c r="AA34" s="34"/>
      <c r="AB34" s="35">
        <f>35790.29</f>
        <v>35790.29</v>
      </c>
      <c r="AC34" s="35"/>
    </row>
    <row r="35" spans="1:29" s="1" customFormat="1" ht="13.5" customHeight="1">
      <c r="A35" s="31" t="s">
        <v>82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 t="s">
        <v>72</v>
      </c>
      <c r="M35" s="32"/>
      <c r="N35" s="32"/>
      <c r="O35" s="32" t="s">
        <v>83</v>
      </c>
      <c r="P35" s="32"/>
      <c r="Q35" s="32"/>
      <c r="R35" s="33" t="s">
        <v>84</v>
      </c>
      <c r="S35" s="33"/>
      <c r="T35" s="34">
        <f>30000</f>
        <v>30000</v>
      </c>
      <c r="U35" s="34"/>
      <c r="V35" s="34"/>
      <c r="W35" s="34">
        <f>9000</f>
        <v>9000</v>
      </c>
      <c r="X35" s="34"/>
      <c r="Y35" s="34"/>
      <c r="Z35" s="34"/>
      <c r="AA35" s="34"/>
      <c r="AB35" s="35">
        <f>21000</f>
        <v>21000</v>
      </c>
      <c r="AC35" s="35"/>
    </row>
    <row r="36" spans="1:29" s="1" customFormat="1" ht="13.5" customHeight="1">
      <c r="A36" s="31" t="s">
        <v>85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 t="s">
        <v>72</v>
      </c>
      <c r="M36" s="32"/>
      <c r="N36" s="32"/>
      <c r="O36" s="32" t="s">
        <v>86</v>
      </c>
      <c r="P36" s="32"/>
      <c r="Q36" s="32"/>
      <c r="R36" s="33" t="s">
        <v>87</v>
      </c>
      <c r="S36" s="33"/>
      <c r="T36" s="34">
        <f>50900</f>
        <v>50900</v>
      </c>
      <c r="U36" s="34"/>
      <c r="V36" s="34"/>
      <c r="W36" s="36" t="s">
        <v>42</v>
      </c>
      <c r="X36" s="36"/>
      <c r="Y36" s="36"/>
      <c r="Z36" s="36"/>
      <c r="AA36" s="36"/>
      <c r="AB36" s="35">
        <f>50900</f>
        <v>50900</v>
      </c>
      <c r="AC36" s="35"/>
    </row>
    <row r="37" spans="1:29" s="1" customFormat="1" ht="13.5" customHeight="1">
      <c r="A37" s="31" t="s">
        <v>82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 t="s">
        <v>72</v>
      </c>
      <c r="M37" s="32"/>
      <c r="N37" s="32"/>
      <c r="O37" s="32" t="s">
        <v>86</v>
      </c>
      <c r="P37" s="32"/>
      <c r="Q37" s="32"/>
      <c r="R37" s="33" t="s">
        <v>84</v>
      </c>
      <c r="S37" s="33"/>
      <c r="T37" s="34">
        <f>298528</f>
        <v>298528</v>
      </c>
      <c r="U37" s="34"/>
      <c r="V37" s="34"/>
      <c r="W37" s="34">
        <f>89796</f>
        <v>89796</v>
      </c>
      <c r="X37" s="34"/>
      <c r="Y37" s="34"/>
      <c r="Z37" s="34"/>
      <c r="AA37" s="34"/>
      <c r="AB37" s="35">
        <f>208732</f>
        <v>208732</v>
      </c>
      <c r="AC37" s="35"/>
    </row>
    <row r="38" spans="1:29" s="1" customFormat="1" ht="13.5" customHeight="1">
      <c r="A38" s="31" t="s">
        <v>88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72</v>
      </c>
      <c r="M38" s="32"/>
      <c r="N38" s="32"/>
      <c r="O38" s="32" t="s">
        <v>86</v>
      </c>
      <c r="P38" s="32"/>
      <c r="Q38" s="32"/>
      <c r="R38" s="33" t="s">
        <v>89</v>
      </c>
      <c r="S38" s="33"/>
      <c r="T38" s="34">
        <f>45936</f>
        <v>45936</v>
      </c>
      <c r="U38" s="34"/>
      <c r="V38" s="34"/>
      <c r="W38" s="36" t="s">
        <v>42</v>
      </c>
      <c r="X38" s="36"/>
      <c r="Y38" s="36"/>
      <c r="Z38" s="36"/>
      <c r="AA38" s="36"/>
      <c r="AB38" s="35">
        <f>45936</f>
        <v>45936</v>
      </c>
      <c r="AC38" s="35"/>
    </row>
    <row r="39" spans="1:29" s="1" customFormat="1" ht="13.5" customHeight="1">
      <c r="A39" s="31" t="s">
        <v>90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72</v>
      </c>
      <c r="M39" s="32"/>
      <c r="N39" s="32"/>
      <c r="O39" s="32" t="s">
        <v>86</v>
      </c>
      <c r="P39" s="32"/>
      <c r="Q39" s="32"/>
      <c r="R39" s="33" t="s">
        <v>91</v>
      </c>
      <c r="S39" s="33"/>
      <c r="T39" s="34">
        <f>150000</f>
        <v>150000</v>
      </c>
      <c r="U39" s="34"/>
      <c r="V39" s="34"/>
      <c r="W39" s="36" t="s">
        <v>42</v>
      </c>
      <c r="X39" s="36"/>
      <c r="Y39" s="36"/>
      <c r="Z39" s="36"/>
      <c r="AA39" s="36"/>
      <c r="AB39" s="35">
        <f>150000</f>
        <v>150000</v>
      </c>
      <c r="AC39" s="35"/>
    </row>
    <row r="40" spans="1:29" s="1" customFormat="1" ht="13.5" customHeight="1">
      <c r="A40" s="31" t="s">
        <v>92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72</v>
      </c>
      <c r="M40" s="32"/>
      <c r="N40" s="32"/>
      <c r="O40" s="32" t="s">
        <v>86</v>
      </c>
      <c r="P40" s="32"/>
      <c r="Q40" s="32"/>
      <c r="R40" s="33" t="s">
        <v>93</v>
      </c>
      <c r="S40" s="33"/>
      <c r="T40" s="34">
        <f>58000</f>
        <v>58000</v>
      </c>
      <c r="U40" s="34"/>
      <c r="V40" s="34"/>
      <c r="W40" s="36" t="s">
        <v>42</v>
      </c>
      <c r="X40" s="36"/>
      <c r="Y40" s="36"/>
      <c r="Z40" s="36"/>
      <c r="AA40" s="36"/>
      <c r="AB40" s="35">
        <f>58000</f>
        <v>58000</v>
      </c>
      <c r="AC40" s="35"/>
    </row>
    <row r="41" spans="1:29" s="1" customFormat="1" ht="24" customHeight="1">
      <c r="A41" s="31" t="s">
        <v>94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72</v>
      </c>
      <c r="M41" s="32"/>
      <c r="N41" s="32"/>
      <c r="O41" s="32" t="s">
        <v>95</v>
      </c>
      <c r="P41" s="32"/>
      <c r="Q41" s="32"/>
      <c r="R41" s="33" t="s">
        <v>96</v>
      </c>
      <c r="S41" s="33"/>
      <c r="T41" s="34">
        <f>44064</f>
        <v>44064</v>
      </c>
      <c r="U41" s="34"/>
      <c r="V41" s="34"/>
      <c r="W41" s="34">
        <f>44064</f>
        <v>44064</v>
      </c>
      <c r="X41" s="34"/>
      <c r="Y41" s="34"/>
      <c r="Z41" s="34"/>
      <c r="AA41" s="34"/>
      <c r="AB41" s="35">
        <f>0</f>
        <v>0</v>
      </c>
      <c r="AC41" s="35"/>
    </row>
    <row r="42" spans="1:29" s="1" customFormat="1" ht="13.5" customHeight="1">
      <c r="A42" s="31" t="s">
        <v>73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72</v>
      </c>
      <c r="M42" s="32"/>
      <c r="N42" s="32"/>
      <c r="O42" s="32" t="s">
        <v>97</v>
      </c>
      <c r="P42" s="32"/>
      <c r="Q42" s="32"/>
      <c r="R42" s="33" t="s">
        <v>75</v>
      </c>
      <c r="S42" s="33"/>
      <c r="T42" s="34">
        <f>486943</f>
        <v>486943</v>
      </c>
      <c r="U42" s="34"/>
      <c r="V42" s="34"/>
      <c r="W42" s="34">
        <f>114004.29</f>
        <v>114004.29</v>
      </c>
      <c r="X42" s="34"/>
      <c r="Y42" s="34"/>
      <c r="Z42" s="34"/>
      <c r="AA42" s="34"/>
      <c r="AB42" s="35">
        <f>372938.71</f>
        <v>372938.71</v>
      </c>
      <c r="AC42" s="35"/>
    </row>
    <row r="43" spans="1:29" s="1" customFormat="1" ht="13.5" customHeight="1">
      <c r="A43" s="31" t="s">
        <v>76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72</v>
      </c>
      <c r="M43" s="32"/>
      <c r="N43" s="32"/>
      <c r="O43" s="32" t="s">
        <v>98</v>
      </c>
      <c r="P43" s="32"/>
      <c r="Q43" s="32"/>
      <c r="R43" s="33" t="s">
        <v>78</v>
      </c>
      <c r="S43" s="33"/>
      <c r="T43" s="34">
        <f>147057</f>
        <v>147057</v>
      </c>
      <c r="U43" s="34"/>
      <c r="V43" s="34"/>
      <c r="W43" s="34">
        <f>22952.86</f>
        <v>22952.86</v>
      </c>
      <c r="X43" s="34"/>
      <c r="Y43" s="34"/>
      <c r="Z43" s="34"/>
      <c r="AA43" s="34"/>
      <c r="AB43" s="35">
        <f>124104.14</f>
        <v>124104.14</v>
      </c>
      <c r="AC43" s="35"/>
    </row>
    <row r="44" spans="1:29" s="1" customFormat="1" ht="13.5" customHeight="1">
      <c r="A44" s="31" t="s">
        <v>99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72</v>
      </c>
      <c r="M44" s="32"/>
      <c r="N44" s="32"/>
      <c r="O44" s="32" t="s">
        <v>100</v>
      </c>
      <c r="P44" s="32"/>
      <c r="Q44" s="32"/>
      <c r="R44" s="33" t="s">
        <v>101</v>
      </c>
      <c r="S44" s="33"/>
      <c r="T44" s="34">
        <f>1000</f>
        <v>1000</v>
      </c>
      <c r="U44" s="34"/>
      <c r="V44" s="34"/>
      <c r="W44" s="36" t="s">
        <v>42</v>
      </c>
      <c r="X44" s="36"/>
      <c r="Y44" s="36"/>
      <c r="Z44" s="36"/>
      <c r="AA44" s="36"/>
      <c r="AB44" s="35">
        <f>1000</f>
        <v>1000</v>
      </c>
      <c r="AC44" s="35"/>
    </row>
    <row r="45" spans="1:29" s="1" customFormat="1" ht="13.5" customHeight="1">
      <c r="A45" s="31" t="s">
        <v>73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72</v>
      </c>
      <c r="M45" s="32"/>
      <c r="N45" s="32"/>
      <c r="O45" s="32" t="s">
        <v>102</v>
      </c>
      <c r="P45" s="32"/>
      <c r="Q45" s="32"/>
      <c r="R45" s="33" t="s">
        <v>75</v>
      </c>
      <c r="S45" s="33"/>
      <c r="T45" s="34">
        <f>155401</f>
        <v>155401</v>
      </c>
      <c r="U45" s="34"/>
      <c r="V45" s="34"/>
      <c r="W45" s="34">
        <f>36390</f>
        <v>36390</v>
      </c>
      <c r="X45" s="34"/>
      <c r="Y45" s="34"/>
      <c r="Z45" s="34"/>
      <c r="AA45" s="34"/>
      <c r="AB45" s="35">
        <f>119011</f>
        <v>119011</v>
      </c>
      <c r="AC45" s="35"/>
    </row>
    <row r="46" spans="1:29" s="1" customFormat="1" ht="13.5" customHeight="1">
      <c r="A46" s="31" t="s">
        <v>76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72</v>
      </c>
      <c r="M46" s="32"/>
      <c r="N46" s="32"/>
      <c r="O46" s="32" t="s">
        <v>103</v>
      </c>
      <c r="P46" s="32"/>
      <c r="Q46" s="32"/>
      <c r="R46" s="33" t="s">
        <v>78</v>
      </c>
      <c r="S46" s="33"/>
      <c r="T46" s="34">
        <f>46931</f>
        <v>46931</v>
      </c>
      <c r="U46" s="34"/>
      <c r="V46" s="34"/>
      <c r="W46" s="36" t="s">
        <v>42</v>
      </c>
      <c r="X46" s="36"/>
      <c r="Y46" s="36"/>
      <c r="Z46" s="36"/>
      <c r="AA46" s="36"/>
      <c r="AB46" s="35">
        <f>46931</f>
        <v>46931</v>
      </c>
      <c r="AC46" s="35"/>
    </row>
    <row r="47" spans="1:29" s="1" customFormat="1" ht="13.5" customHeight="1">
      <c r="A47" s="31" t="s">
        <v>79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72</v>
      </c>
      <c r="M47" s="32"/>
      <c r="N47" s="32"/>
      <c r="O47" s="32" t="s">
        <v>104</v>
      </c>
      <c r="P47" s="32"/>
      <c r="Q47" s="32"/>
      <c r="R47" s="33" t="s">
        <v>81</v>
      </c>
      <c r="S47" s="33"/>
      <c r="T47" s="34">
        <f>789</f>
        <v>789</v>
      </c>
      <c r="U47" s="34"/>
      <c r="V47" s="34"/>
      <c r="W47" s="36" t="s">
        <v>42</v>
      </c>
      <c r="X47" s="36"/>
      <c r="Y47" s="36"/>
      <c r="Z47" s="36"/>
      <c r="AA47" s="36"/>
      <c r="AB47" s="35">
        <f>789</f>
        <v>789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72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4479</f>
        <v>4479</v>
      </c>
      <c r="U48" s="34"/>
      <c r="V48" s="34"/>
      <c r="W48" s="36" t="s">
        <v>42</v>
      </c>
      <c r="X48" s="36"/>
      <c r="Y48" s="36"/>
      <c r="Z48" s="36"/>
      <c r="AA48" s="36"/>
      <c r="AB48" s="35">
        <f>4479</f>
        <v>4479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72</v>
      </c>
      <c r="M49" s="32"/>
      <c r="N49" s="32"/>
      <c r="O49" s="32" t="s">
        <v>109</v>
      </c>
      <c r="P49" s="32"/>
      <c r="Q49" s="32"/>
      <c r="R49" s="33" t="s">
        <v>110</v>
      </c>
      <c r="S49" s="33"/>
      <c r="T49" s="34">
        <f>2691</f>
        <v>2691</v>
      </c>
      <c r="U49" s="34"/>
      <c r="V49" s="34"/>
      <c r="W49" s="36" t="s">
        <v>42</v>
      </c>
      <c r="X49" s="36"/>
      <c r="Y49" s="36"/>
      <c r="Z49" s="36"/>
      <c r="AA49" s="36"/>
      <c r="AB49" s="35">
        <f>2691</f>
        <v>2691</v>
      </c>
      <c r="AC49" s="35"/>
    </row>
    <row r="50" spans="1:29" s="1" customFormat="1" ht="24" customHeight="1">
      <c r="A50" s="31" t="s">
        <v>111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72</v>
      </c>
      <c r="M50" s="32"/>
      <c r="N50" s="32"/>
      <c r="O50" s="32" t="s">
        <v>112</v>
      </c>
      <c r="P50" s="32"/>
      <c r="Q50" s="32"/>
      <c r="R50" s="33" t="s">
        <v>113</v>
      </c>
      <c r="S50" s="33"/>
      <c r="T50" s="34">
        <f>1397</f>
        <v>1397</v>
      </c>
      <c r="U50" s="34"/>
      <c r="V50" s="34"/>
      <c r="W50" s="36" t="s">
        <v>42</v>
      </c>
      <c r="X50" s="36"/>
      <c r="Y50" s="36"/>
      <c r="Z50" s="36"/>
      <c r="AA50" s="36"/>
      <c r="AB50" s="35">
        <f>1397</f>
        <v>1397</v>
      </c>
      <c r="AC50" s="35"/>
    </row>
    <row r="51" spans="1:29" s="1" customFormat="1" ht="13.5" customHeight="1">
      <c r="A51" s="31" t="s">
        <v>92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72</v>
      </c>
      <c r="M51" s="32"/>
      <c r="N51" s="32"/>
      <c r="O51" s="32" t="s">
        <v>112</v>
      </c>
      <c r="P51" s="32"/>
      <c r="Q51" s="32"/>
      <c r="R51" s="33" t="s">
        <v>93</v>
      </c>
      <c r="S51" s="33"/>
      <c r="T51" s="34">
        <f>2911</f>
        <v>2911</v>
      </c>
      <c r="U51" s="34"/>
      <c r="V51" s="34"/>
      <c r="W51" s="36" t="s">
        <v>42</v>
      </c>
      <c r="X51" s="36"/>
      <c r="Y51" s="36"/>
      <c r="Z51" s="36"/>
      <c r="AA51" s="36"/>
      <c r="AB51" s="35">
        <f>2911</f>
        <v>2911</v>
      </c>
      <c r="AC51" s="35"/>
    </row>
    <row r="52" spans="1:29" s="1" customFormat="1" ht="13.5" customHeight="1">
      <c r="A52" s="31" t="s">
        <v>79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72</v>
      </c>
      <c r="M52" s="32"/>
      <c r="N52" s="32"/>
      <c r="O52" s="32" t="s">
        <v>114</v>
      </c>
      <c r="P52" s="32"/>
      <c r="Q52" s="32"/>
      <c r="R52" s="33" t="s">
        <v>81</v>
      </c>
      <c r="S52" s="33"/>
      <c r="T52" s="34">
        <f>989325</f>
        <v>989325</v>
      </c>
      <c r="U52" s="34"/>
      <c r="V52" s="34"/>
      <c r="W52" s="34">
        <f>69448.04</f>
        <v>69448.04</v>
      </c>
      <c r="X52" s="34"/>
      <c r="Y52" s="34"/>
      <c r="Z52" s="34"/>
      <c r="AA52" s="34"/>
      <c r="AB52" s="35">
        <f>919876.96</f>
        <v>919876.96</v>
      </c>
      <c r="AC52" s="35"/>
    </row>
    <row r="53" spans="1:29" s="1" customFormat="1" ht="13.5" customHeight="1">
      <c r="A53" s="31" t="s">
        <v>82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72</v>
      </c>
      <c r="M53" s="32"/>
      <c r="N53" s="32"/>
      <c r="O53" s="32" t="s">
        <v>115</v>
      </c>
      <c r="P53" s="32"/>
      <c r="Q53" s="32"/>
      <c r="R53" s="33" t="s">
        <v>84</v>
      </c>
      <c r="S53" s="33"/>
      <c r="T53" s="34">
        <f>50000</f>
        <v>50000</v>
      </c>
      <c r="U53" s="34"/>
      <c r="V53" s="34"/>
      <c r="W53" s="36" t="s">
        <v>42</v>
      </c>
      <c r="X53" s="36"/>
      <c r="Y53" s="36"/>
      <c r="Z53" s="36"/>
      <c r="AA53" s="36"/>
      <c r="AB53" s="35">
        <f>50000</f>
        <v>50000</v>
      </c>
      <c r="AC53" s="35"/>
    </row>
    <row r="54" spans="1:29" s="1" customFormat="1" ht="13.5" customHeight="1">
      <c r="A54" s="31" t="s">
        <v>85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72</v>
      </c>
      <c r="M54" s="32"/>
      <c r="N54" s="32"/>
      <c r="O54" s="32" t="s">
        <v>116</v>
      </c>
      <c r="P54" s="32"/>
      <c r="Q54" s="32"/>
      <c r="R54" s="33" t="s">
        <v>87</v>
      </c>
      <c r="S54" s="33"/>
      <c r="T54" s="34">
        <f>250000</f>
        <v>250000</v>
      </c>
      <c r="U54" s="34"/>
      <c r="V54" s="34"/>
      <c r="W54" s="34">
        <f>250000</f>
        <v>250000</v>
      </c>
      <c r="X54" s="34"/>
      <c r="Y54" s="34"/>
      <c r="Z54" s="34"/>
      <c r="AA54" s="34"/>
      <c r="AB54" s="35">
        <f>0</f>
        <v>0</v>
      </c>
      <c r="AC54" s="35"/>
    </row>
    <row r="55" spans="1:29" s="1" customFormat="1" ht="13.5" customHeight="1">
      <c r="A55" s="31" t="s">
        <v>117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72</v>
      </c>
      <c r="M55" s="32"/>
      <c r="N55" s="32"/>
      <c r="O55" s="32" t="s">
        <v>118</v>
      </c>
      <c r="P55" s="32"/>
      <c r="Q55" s="32"/>
      <c r="R55" s="33" t="s">
        <v>119</v>
      </c>
      <c r="S55" s="33"/>
      <c r="T55" s="34">
        <f>659651</f>
        <v>659651</v>
      </c>
      <c r="U55" s="34"/>
      <c r="V55" s="34"/>
      <c r="W55" s="36" t="s">
        <v>42</v>
      </c>
      <c r="X55" s="36"/>
      <c r="Y55" s="36"/>
      <c r="Z55" s="36"/>
      <c r="AA55" s="36"/>
      <c r="AB55" s="35">
        <f>659651</f>
        <v>659651</v>
      </c>
      <c r="AC55" s="35"/>
    </row>
    <row r="56" spans="1:29" s="1" customFormat="1" ht="15" customHeight="1">
      <c r="A56" s="37" t="s">
        <v>120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 t="s">
        <v>121</v>
      </c>
      <c r="M56" s="38"/>
      <c r="N56" s="38"/>
      <c r="O56" s="38" t="s">
        <v>37</v>
      </c>
      <c r="P56" s="38"/>
      <c r="Q56" s="38"/>
      <c r="R56" s="39" t="s">
        <v>37</v>
      </c>
      <c r="S56" s="39"/>
      <c r="T56" s="40">
        <f>0</f>
        <v>0</v>
      </c>
      <c r="U56" s="40"/>
      <c r="V56" s="40"/>
      <c r="W56" s="40">
        <f>-272388.28</f>
        <v>-272388.28</v>
      </c>
      <c r="X56" s="40"/>
      <c r="Y56" s="40"/>
      <c r="Z56" s="40"/>
      <c r="AA56" s="40"/>
      <c r="AB56" s="41" t="s">
        <v>37</v>
      </c>
      <c r="AC56" s="41"/>
    </row>
    <row r="57" spans="1:29" s="1" customFormat="1" ht="13.5" customHeight="1">
      <c r="A57" s="7" t="s">
        <v>10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s="1" customFormat="1" ht="13.5" customHeight="1">
      <c r="A58" s="12" t="s">
        <v>122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1" customFormat="1" ht="45.75" customHeight="1">
      <c r="A59" s="13" t="s">
        <v>23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 t="s">
        <v>24</v>
      </c>
      <c r="N59" s="13"/>
      <c r="O59" s="13"/>
      <c r="P59" s="13" t="s">
        <v>123</v>
      </c>
      <c r="Q59" s="13"/>
      <c r="R59" s="13"/>
      <c r="S59" s="14" t="s">
        <v>26</v>
      </c>
      <c r="T59" s="14"/>
      <c r="U59" s="14"/>
      <c r="V59" s="14" t="s">
        <v>27</v>
      </c>
      <c r="W59" s="14"/>
      <c r="X59" s="14"/>
      <c r="Y59" s="14"/>
      <c r="Z59" s="14"/>
      <c r="AA59" s="15" t="s">
        <v>28</v>
      </c>
      <c r="AB59" s="15"/>
      <c r="AC59" s="15"/>
    </row>
    <row r="60" spans="1:29" s="1" customFormat="1" ht="12.75" customHeight="1">
      <c r="A60" s="16" t="s">
        <v>29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 t="s">
        <v>30</v>
      </c>
      <c r="N60" s="16"/>
      <c r="O60" s="16"/>
      <c r="P60" s="16" t="s">
        <v>31</v>
      </c>
      <c r="Q60" s="16"/>
      <c r="R60" s="16"/>
      <c r="S60" s="17" t="s">
        <v>32</v>
      </c>
      <c r="T60" s="17"/>
      <c r="U60" s="17"/>
      <c r="V60" s="17" t="s">
        <v>33</v>
      </c>
      <c r="W60" s="17"/>
      <c r="X60" s="17"/>
      <c r="Y60" s="17"/>
      <c r="Z60" s="17"/>
      <c r="AA60" s="18" t="s">
        <v>34</v>
      </c>
      <c r="AB60" s="18"/>
      <c r="AC60" s="18"/>
    </row>
    <row r="61" spans="1:29" s="1" customFormat="1" ht="13.5" customHeight="1">
      <c r="A61" s="19" t="s">
        <v>124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 t="s">
        <v>125</v>
      </c>
      <c r="N61" s="20"/>
      <c r="O61" s="20"/>
      <c r="P61" s="20" t="s">
        <v>37</v>
      </c>
      <c r="Q61" s="20"/>
      <c r="R61" s="20"/>
      <c r="S61" s="42">
        <f>0</f>
        <v>0</v>
      </c>
      <c r="T61" s="42"/>
      <c r="U61" s="42"/>
      <c r="V61" s="21">
        <f>272388.28</f>
        <v>272388.28</v>
      </c>
      <c r="W61" s="21"/>
      <c r="X61" s="21"/>
      <c r="Y61" s="21"/>
      <c r="Z61" s="21"/>
      <c r="AA61" s="43" t="s">
        <v>37</v>
      </c>
      <c r="AB61" s="43"/>
      <c r="AC61" s="43"/>
    </row>
    <row r="62" spans="1:29" s="1" customFormat="1" ht="13.5" customHeight="1">
      <c r="A62" s="44" t="s">
        <v>126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 t="s">
        <v>10</v>
      </c>
      <c r="N62" s="45"/>
      <c r="O62" s="45"/>
      <c r="P62" s="45" t="s">
        <v>10</v>
      </c>
      <c r="Q62" s="45"/>
      <c r="R62" s="45"/>
      <c r="S62" s="46" t="s">
        <v>10</v>
      </c>
      <c r="T62" s="46"/>
      <c r="U62" s="46"/>
      <c r="V62" s="47" t="s">
        <v>10</v>
      </c>
      <c r="W62" s="47"/>
      <c r="X62" s="47"/>
      <c r="Y62" s="47"/>
      <c r="Z62" s="47"/>
      <c r="AA62" s="48" t="s">
        <v>10</v>
      </c>
      <c r="AB62" s="48"/>
      <c r="AC62" s="48"/>
    </row>
    <row r="63" spans="1:29" s="1" customFormat="1" ht="13.5" customHeight="1">
      <c r="A63" s="23" t="s">
        <v>127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49" t="s">
        <v>128</v>
      </c>
      <c r="N63" s="49"/>
      <c r="O63" s="49"/>
      <c r="P63" s="24" t="s">
        <v>37</v>
      </c>
      <c r="Q63" s="24"/>
      <c r="R63" s="24"/>
      <c r="S63" s="50" t="s">
        <v>42</v>
      </c>
      <c r="T63" s="50"/>
      <c r="U63" s="50"/>
      <c r="V63" s="27" t="s">
        <v>42</v>
      </c>
      <c r="W63" s="27"/>
      <c r="X63" s="27"/>
      <c r="Y63" s="27"/>
      <c r="Z63" s="27"/>
      <c r="AA63" s="51" t="s">
        <v>42</v>
      </c>
      <c r="AB63" s="51"/>
      <c r="AC63" s="51"/>
    </row>
    <row r="64" spans="1:29" s="1" customFormat="1" ht="13.5" customHeight="1">
      <c r="A64" s="31" t="s">
        <v>10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 t="s">
        <v>128</v>
      </c>
      <c r="N64" s="32"/>
      <c r="O64" s="32"/>
      <c r="P64" s="32" t="s">
        <v>10</v>
      </c>
      <c r="Q64" s="32"/>
      <c r="R64" s="32"/>
      <c r="S64" s="52" t="s">
        <v>42</v>
      </c>
      <c r="T64" s="52"/>
      <c r="U64" s="52"/>
      <c r="V64" s="36" t="s">
        <v>42</v>
      </c>
      <c r="W64" s="36"/>
      <c r="X64" s="36"/>
      <c r="Y64" s="36"/>
      <c r="Z64" s="36"/>
      <c r="AA64" s="53" t="s">
        <v>42</v>
      </c>
      <c r="AB64" s="53"/>
      <c r="AC64" s="53"/>
    </row>
    <row r="65" spans="1:29" s="1" customFormat="1" ht="13.5" customHeight="1">
      <c r="A65" s="31" t="s">
        <v>129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45" t="s">
        <v>130</v>
      </c>
      <c r="N65" s="45"/>
      <c r="O65" s="45"/>
      <c r="P65" s="45" t="s">
        <v>37</v>
      </c>
      <c r="Q65" s="45"/>
      <c r="R65" s="45"/>
      <c r="S65" s="46" t="s">
        <v>42</v>
      </c>
      <c r="T65" s="46"/>
      <c r="U65" s="46"/>
      <c r="V65" s="36" t="s">
        <v>42</v>
      </c>
      <c r="W65" s="36"/>
      <c r="X65" s="36"/>
      <c r="Y65" s="36"/>
      <c r="Z65" s="36"/>
      <c r="AA65" s="48" t="s">
        <v>42</v>
      </c>
      <c r="AB65" s="48"/>
      <c r="AC65" s="48"/>
    </row>
    <row r="66" spans="1:29" s="1" customFormat="1" ht="13.5" customHeight="1">
      <c r="A66" s="31" t="s">
        <v>10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 t="s">
        <v>130</v>
      </c>
      <c r="N66" s="32"/>
      <c r="O66" s="32"/>
      <c r="P66" s="32" t="s">
        <v>10</v>
      </c>
      <c r="Q66" s="32"/>
      <c r="R66" s="32"/>
      <c r="S66" s="52" t="s">
        <v>42</v>
      </c>
      <c r="T66" s="52"/>
      <c r="U66" s="52"/>
      <c r="V66" s="36" t="s">
        <v>42</v>
      </c>
      <c r="W66" s="36"/>
      <c r="X66" s="36"/>
      <c r="Y66" s="36"/>
      <c r="Z66" s="36"/>
      <c r="AA66" s="53" t="s">
        <v>42</v>
      </c>
      <c r="AB66" s="53"/>
      <c r="AC66" s="53"/>
    </row>
    <row r="67" spans="1:29" s="1" customFormat="1" ht="13.5" customHeight="1">
      <c r="A67" s="31" t="s">
        <v>131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 t="s">
        <v>132</v>
      </c>
      <c r="N67" s="32"/>
      <c r="O67" s="32"/>
      <c r="P67" s="32" t="s">
        <v>133</v>
      </c>
      <c r="Q67" s="32"/>
      <c r="R67" s="32"/>
      <c r="S67" s="54">
        <f>0</f>
        <v>0</v>
      </c>
      <c r="T67" s="54"/>
      <c r="U67" s="54"/>
      <c r="V67" s="34">
        <f>272388.28</f>
        <v>272388.28</v>
      </c>
      <c r="W67" s="34"/>
      <c r="X67" s="34"/>
      <c r="Y67" s="34"/>
      <c r="Z67" s="34"/>
      <c r="AA67" s="53" t="s">
        <v>42</v>
      </c>
      <c r="AB67" s="53"/>
      <c r="AC67" s="53"/>
    </row>
    <row r="68" spans="1:29" s="1" customFormat="1" ht="13.5" customHeight="1">
      <c r="A68" s="31" t="s">
        <v>134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2" t="s">
        <v>135</v>
      </c>
      <c r="N68" s="32"/>
      <c r="O68" s="32"/>
      <c r="P68" s="32" t="s">
        <v>136</v>
      </c>
      <c r="Q68" s="32"/>
      <c r="R68" s="32"/>
      <c r="S68" s="54">
        <f>-7145383</f>
        <v>-7145383</v>
      </c>
      <c r="T68" s="54"/>
      <c r="U68" s="54"/>
      <c r="V68" s="34">
        <f>-1413603.83</f>
        <v>-1413603.83</v>
      </c>
      <c r="W68" s="34"/>
      <c r="X68" s="34"/>
      <c r="Y68" s="34"/>
      <c r="Z68" s="34"/>
      <c r="AA68" s="55" t="s">
        <v>37</v>
      </c>
      <c r="AB68" s="55"/>
      <c r="AC68" s="55"/>
    </row>
    <row r="69" spans="1:29" s="1" customFormat="1" ht="13.5" customHeight="1">
      <c r="A69" s="31" t="s">
        <v>137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2" t="s">
        <v>138</v>
      </c>
      <c r="N69" s="32"/>
      <c r="O69" s="32"/>
      <c r="P69" s="32" t="s">
        <v>139</v>
      </c>
      <c r="Q69" s="32"/>
      <c r="R69" s="32"/>
      <c r="S69" s="54">
        <f>7145383</f>
        <v>7145383</v>
      </c>
      <c r="T69" s="54"/>
      <c r="U69" s="54"/>
      <c r="V69" s="34">
        <f>1685992.11</f>
        <v>1685992.11</v>
      </c>
      <c r="W69" s="34"/>
      <c r="X69" s="34"/>
      <c r="Y69" s="34"/>
      <c r="Z69" s="34"/>
      <c r="AA69" s="55" t="s">
        <v>37</v>
      </c>
      <c r="AB69" s="55"/>
      <c r="AC69" s="55"/>
    </row>
    <row r="70" spans="1:29" s="1" customFormat="1" ht="13.5" customHeight="1">
      <c r="A70" s="57" t="s">
        <v>10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1" customFormat="1" ht="7.5" customHeight="1">
      <c r="A71" s="7" t="s">
        <v>10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13.5" customHeight="1">
      <c r="A72" s="7" t="s">
        <v>140</v>
      </c>
      <c r="B72" s="7"/>
      <c r="C72" s="56" t="s">
        <v>141</v>
      </c>
      <c r="D72" s="56"/>
      <c r="E72" s="56"/>
      <c r="F72" s="56"/>
      <c r="G72" s="56"/>
      <c r="H72" s="56"/>
      <c r="I72" s="56" t="s">
        <v>10</v>
      </c>
      <c r="J72" s="56"/>
      <c r="K72" s="56"/>
      <c r="L72" s="56"/>
      <c r="M72" s="56"/>
      <c r="N72" s="56"/>
      <c r="O72" s="56"/>
      <c r="P72" s="56" t="s">
        <v>142</v>
      </c>
      <c r="Q72" s="56"/>
      <c r="R72" s="56"/>
      <c r="S72" s="56"/>
      <c r="T72" s="56"/>
      <c r="U72" s="7" t="s">
        <v>10</v>
      </c>
      <c r="V72" s="7"/>
      <c r="W72" s="7"/>
      <c r="X72" s="7"/>
      <c r="Y72" s="7"/>
      <c r="Z72" s="7"/>
      <c r="AA72" s="7"/>
      <c r="AB72" s="7"/>
      <c r="AC72" s="7"/>
    </row>
    <row r="73" spans="1:29" s="1" customFormat="1" ht="13.5" customHeight="1">
      <c r="A73" s="7" t="s">
        <v>10</v>
      </c>
      <c r="B73" s="7"/>
      <c r="C73" s="10" t="s">
        <v>10</v>
      </c>
      <c r="D73" s="58" t="s">
        <v>143</v>
      </c>
      <c r="E73" s="58"/>
      <c r="F73" s="58"/>
      <c r="G73" s="58"/>
      <c r="H73" s="10" t="s">
        <v>10</v>
      </c>
      <c r="I73" s="10" t="s">
        <v>10</v>
      </c>
      <c r="J73" s="58" t="s">
        <v>144</v>
      </c>
      <c r="K73" s="58"/>
      <c r="L73" s="58"/>
      <c r="M73" s="58"/>
      <c r="N73" s="7" t="s">
        <v>10</v>
      </c>
      <c r="O73" s="7"/>
      <c r="P73" s="10" t="s">
        <v>10</v>
      </c>
      <c r="Q73" s="58" t="s">
        <v>145</v>
      </c>
      <c r="R73" s="58"/>
      <c r="S73" s="58"/>
      <c r="T73" s="7" t="s">
        <v>10</v>
      </c>
      <c r="U73" s="7"/>
      <c r="V73" s="7"/>
      <c r="W73" s="7"/>
      <c r="X73" s="7"/>
      <c r="Y73" s="7"/>
      <c r="Z73" s="7"/>
      <c r="AA73" s="7"/>
      <c r="AB73" s="7"/>
      <c r="AC73" s="7"/>
    </row>
    <row r="74" spans="1:29" s="1" customFormat="1" ht="15.75" customHeight="1">
      <c r="A74" s="7" t="s">
        <v>10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s="1" customFormat="1" ht="13.5" customHeight="1">
      <c r="A75" s="59" t="s">
        <v>146</v>
      </c>
      <c r="B75" s="59"/>
      <c r="C75" s="59"/>
      <c r="D75" s="59"/>
      <c r="E75" s="59"/>
      <c r="F75" s="59"/>
      <c r="G75" s="59"/>
      <c r="H75" s="59"/>
      <c r="I75" s="59"/>
      <c r="J75" s="59"/>
      <c r="K75" s="7" t="s">
        <v>10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s="1" customFormat="1" ht="13.5" customHeight="1">
      <c r="A76" s="4" t="s">
        <v>147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</sheetData>
  <sheetProtection/>
  <mergeCells count="401">
    <mergeCell ref="A74:AC74"/>
    <mergeCell ref="A75:J75"/>
    <mergeCell ref="K75:AC75"/>
    <mergeCell ref="A76:AC76"/>
    <mergeCell ref="A73:B73"/>
    <mergeCell ref="D73:G73"/>
    <mergeCell ref="J73:M73"/>
    <mergeCell ref="N73:O73"/>
    <mergeCell ref="Q73:S73"/>
    <mergeCell ref="T73:AC73"/>
    <mergeCell ref="A70:AC70"/>
    <mergeCell ref="A71:AC71"/>
    <mergeCell ref="A72:B72"/>
    <mergeCell ref="C72:H72"/>
    <mergeCell ref="I72:O72"/>
    <mergeCell ref="P72:T72"/>
    <mergeCell ref="U72:AC72"/>
    <mergeCell ref="A69:L69"/>
    <mergeCell ref="M69:O69"/>
    <mergeCell ref="P69:R69"/>
    <mergeCell ref="S69:U69"/>
    <mergeCell ref="V69:Z69"/>
    <mergeCell ref="AA69:AC69"/>
    <mergeCell ref="A68:L68"/>
    <mergeCell ref="M68:O68"/>
    <mergeCell ref="P68:R68"/>
    <mergeCell ref="S68:U68"/>
    <mergeCell ref="V68:Z68"/>
    <mergeCell ref="AA68:AC68"/>
    <mergeCell ref="A67:L67"/>
    <mergeCell ref="M67:O67"/>
    <mergeCell ref="P67:R67"/>
    <mergeCell ref="S67:U67"/>
    <mergeCell ref="V67:Z67"/>
    <mergeCell ref="AA67:AC67"/>
    <mergeCell ref="A66:L66"/>
    <mergeCell ref="M66:O66"/>
    <mergeCell ref="P66:R66"/>
    <mergeCell ref="S66:U66"/>
    <mergeCell ref="V66:Z66"/>
    <mergeCell ref="AA66:AC66"/>
    <mergeCell ref="A65:L65"/>
    <mergeCell ref="M65:O65"/>
    <mergeCell ref="P65:R65"/>
    <mergeCell ref="S65:U65"/>
    <mergeCell ref="V65:Z65"/>
    <mergeCell ref="AA65:AC65"/>
    <mergeCell ref="A64:L64"/>
    <mergeCell ref="M64:O64"/>
    <mergeCell ref="P64:R64"/>
    <mergeCell ref="S64:U64"/>
    <mergeCell ref="V64:Z64"/>
    <mergeCell ref="AA64:AC64"/>
    <mergeCell ref="A63:L63"/>
    <mergeCell ref="M63:O63"/>
    <mergeCell ref="P63:R63"/>
    <mergeCell ref="S63:U63"/>
    <mergeCell ref="V63:Z63"/>
    <mergeCell ref="AA63:AC63"/>
    <mergeCell ref="A62:L62"/>
    <mergeCell ref="M62:O62"/>
    <mergeCell ref="P62:R62"/>
    <mergeCell ref="S62:U62"/>
    <mergeCell ref="V62:Z62"/>
    <mergeCell ref="AA62:AC62"/>
    <mergeCell ref="A61:L61"/>
    <mergeCell ref="M61:O61"/>
    <mergeCell ref="P61:R61"/>
    <mergeCell ref="S61:U61"/>
    <mergeCell ref="V61:Z61"/>
    <mergeCell ref="AA61:AC61"/>
    <mergeCell ref="A60:L60"/>
    <mergeCell ref="M60:O60"/>
    <mergeCell ref="P60:R60"/>
    <mergeCell ref="S60:U60"/>
    <mergeCell ref="V60:Z60"/>
    <mergeCell ref="AA60:AC60"/>
    <mergeCell ref="AB56:AC56"/>
    <mergeCell ref="A57:AC57"/>
    <mergeCell ref="A58:AC58"/>
    <mergeCell ref="A59:L59"/>
    <mergeCell ref="M59:O59"/>
    <mergeCell ref="P59:R59"/>
    <mergeCell ref="S59:U59"/>
    <mergeCell ref="V59:Z59"/>
    <mergeCell ref="AA59:AC59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B34:AC34"/>
    <mergeCell ref="A35:K35"/>
    <mergeCell ref="L35:N35"/>
    <mergeCell ref="O35:Q35"/>
    <mergeCell ref="R35:S35"/>
    <mergeCell ref="T35:V35"/>
    <mergeCell ref="W35:AA35"/>
    <mergeCell ref="AB35:AC35"/>
    <mergeCell ref="A34:K34"/>
    <mergeCell ref="L34:N34"/>
    <mergeCell ref="O34:Q34"/>
    <mergeCell ref="R34:S34"/>
    <mergeCell ref="T34:V34"/>
    <mergeCell ref="W34:AA34"/>
    <mergeCell ref="AB32:AC32"/>
    <mergeCell ref="A33:K33"/>
    <mergeCell ref="L33:N33"/>
    <mergeCell ref="O33:Q33"/>
    <mergeCell ref="R33:S33"/>
    <mergeCell ref="T33:V33"/>
    <mergeCell ref="W33:AA33"/>
    <mergeCell ref="AB33:AC33"/>
    <mergeCell ref="A32:K32"/>
    <mergeCell ref="L32:N32"/>
    <mergeCell ref="O32:Q32"/>
    <mergeCell ref="R32:S32"/>
    <mergeCell ref="T32:V32"/>
    <mergeCell ref="W32:AA32"/>
    <mergeCell ref="AB30:AC30"/>
    <mergeCell ref="A31:K31"/>
    <mergeCell ref="L31:N31"/>
    <mergeCell ref="O31:Q31"/>
    <mergeCell ref="R31:S31"/>
    <mergeCell ref="T31:V31"/>
    <mergeCell ref="W31:AA31"/>
    <mergeCell ref="AB31:AC31"/>
    <mergeCell ref="A30:K30"/>
    <mergeCell ref="L30:N30"/>
    <mergeCell ref="O30:Q30"/>
    <mergeCell ref="R30:S30"/>
    <mergeCell ref="T30:V30"/>
    <mergeCell ref="W30:AA30"/>
    <mergeCell ref="A27:AC27"/>
    <mergeCell ref="A28:AC28"/>
    <mergeCell ref="A29:K29"/>
    <mergeCell ref="L29:N29"/>
    <mergeCell ref="O29:Q29"/>
    <mergeCell ref="R29:S29"/>
    <mergeCell ref="T29:V29"/>
    <mergeCell ref="W29:AA29"/>
    <mergeCell ref="AB29:AC29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7" max="255" man="1"/>
    <brk id="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55555</dc:creator>
  <cp:keywords/>
  <dc:description/>
  <cp:lastModifiedBy>55555</cp:lastModifiedBy>
  <dcterms:created xsi:type="dcterms:W3CDTF">2020-04-10T15:31:22Z</dcterms:created>
  <dcterms:modified xsi:type="dcterms:W3CDTF">2020-04-10T15:31:22Z</dcterms:modified>
  <cp:category/>
  <cp:version/>
  <cp:contentType/>
  <cp:contentStatus/>
</cp:coreProperties>
</file>